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M projecten\2019\DucoBox Energy 570 rekentool\"/>
    </mc:Choice>
  </mc:AlternateContent>
  <xr:revisionPtr revIDLastSave="0" documentId="13_ncr:1_{A6B4550E-D64E-45AA-9167-4B2EE84562E8}" xr6:coauthVersionLast="40" xr6:coauthVersionMax="40" xr10:uidLastSave="{00000000-0000-0000-0000-000000000000}"/>
  <workbookProtection workbookAlgorithmName="SHA-512" workbookHashValue="oyzlr7eLZXpw4nM+Cx9Sh6PLbTVg7LpoDDI0JhgtUQks5qEX51/5JFLDbaca/LtQK3ikRkx099w2VBhQCl37xQ==" workbookSaltValue="C6TK2Z0zxhco5asj7D/TEQ==" workbookSpinCount="100000" lockStructure="1"/>
  <bookViews>
    <workbookView xWindow="0" yWindow="0" windowWidth="15360" windowHeight="8388" xr2:uid="{B668BA41-8915-489B-AE4A-A8937AD57E92}"/>
  </bookViews>
  <sheets>
    <sheet name="DucoBox Energy 70% reg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F13" i="1" l="1"/>
  <c r="F14" i="1"/>
  <c r="G16" i="1" l="1"/>
  <c r="F16" i="1"/>
  <c r="I16" i="1" s="1"/>
  <c r="I8" i="1"/>
  <c r="F22" i="1"/>
  <c r="I22" i="1" s="1"/>
  <c r="F21" i="1"/>
  <c r="I21" i="1" s="1"/>
  <c r="F20" i="1"/>
  <c r="I20" i="1" s="1"/>
  <c r="I7" i="1" l="1"/>
</calcChain>
</file>

<file path=xl/sharedStrings.xml><?xml version="1.0" encoding="utf-8"?>
<sst xmlns="http://schemas.openxmlformats.org/spreadsheetml/2006/main" count="16" uniqueCount="15">
  <si>
    <t>TOEVOERDEBIET ZONE 1:</t>
  </si>
  <si>
    <t>TOEVOERDEBIET ZONE 2:</t>
  </si>
  <si>
    <t>AFVOERDEBIET:</t>
  </si>
  <si>
    <t>OUTPUT VENTILATIEBEREKENING</t>
  </si>
  <si>
    <t>TOTAAL BEREKENDE TOEVOER:</t>
  </si>
  <si>
    <t>TOTAAL BEREKENDE AFVOER:</t>
  </si>
  <si>
    <t>70% BEREKENDE TOEVOERDEBIET:</t>
  </si>
  <si>
    <t>EIS TOEVOERDEBIET ZONE 1:</t>
  </si>
  <si>
    <t>EIS TOEVOERDEBIET ZONE 2:</t>
  </si>
  <si>
    <t>EIS AFVOERDEBIET:</t>
  </si>
  <si>
    <t>LET WEL: Hou bij de berekening nog geen rekening met een balans tussen toe- en afvoer!</t>
  </si>
  <si>
    <t>IN TE STELLEN DEBIETEN BIJ INREGELING DUCOBOX ENERGY - 70% REGEL</t>
  </si>
  <si>
    <t>DUCOBOX ENERGY 460 - 70% REGEL</t>
  </si>
  <si>
    <t>GEGEVENS IN TE VULLEN VOLGENS VENTILATIEBEREKENING</t>
  </si>
  <si>
    <t>DUCOBOX ENERGY 570 - 70% REGEL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</si>
</sst>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m³/u&quot;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indexed="64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0" fillId="3" borderId="11" xfId="0" applyFill="1" applyBorder="1" applyProtection="1"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6" xfId="0" applyFill="1" applyBorder="1" applyProtection="1">
      <protection hidden="1"/>
    </xf>
    <xf numFmtId="0" fontId="0" fillId="3" borderId="13" xfId="0" applyFill="1" applyBorder="1" applyProtection="1">
      <protection hidden="1"/>
    </xf>
    <xf numFmtId="164" fontId="3" fillId="3" borderId="14" xfId="0" applyNumberFormat="1" applyFont="1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left"/>
      <protection hidden="1"/>
    </xf>
    <xf numFmtId="0" fontId="0" fillId="3" borderId="9" xfId="0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16" xfId="0" applyFill="1" applyBorder="1" applyProtection="1">
      <protection hidden="1"/>
    </xf>
    <xf numFmtId="164" fontId="0" fillId="3" borderId="0" xfId="0" applyNumberFormat="1" applyFill="1" applyBorder="1" applyAlignment="1" applyProtection="1">
      <alignment horizontal="center"/>
      <protection hidden="1"/>
    </xf>
    <xf numFmtId="164" fontId="0" fillId="3" borderId="14" xfId="0" applyNumberFormat="1" applyFill="1" applyBorder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Protection="1">
      <protection hidden="1"/>
    </xf>
    <xf numFmtId="0" fontId="0" fillId="3" borderId="17" xfId="0" applyFill="1" applyBorder="1" applyProtection="1">
      <protection hidden="1"/>
    </xf>
    <xf numFmtId="164" fontId="3" fillId="3" borderId="18" xfId="0" applyNumberFormat="1" applyFont="1" applyFill="1" applyBorder="1" applyAlignment="1" applyProtection="1">
      <alignment horizontal="center"/>
      <protection hidden="1"/>
    </xf>
    <xf numFmtId="164" fontId="3" fillId="3" borderId="19" xfId="0" applyNumberFormat="1" applyFont="1" applyFill="1" applyBorder="1" applyAlignment="1" applyProtection="1">
      <alignment horizontal="center"/>
      <protection hidden="1"/>
    </xf>
    <xf numFmtId="164" fontId="0" fillId="3" borderId="0" xfId="0" applyNumberFormat="1" applyFill="1" applyAlignment="1" applyProtection="1">
      <alignment horizontal="center"/>
      <protection hidden="1"/>
    </xf>
    <xf numFmtId="0" fontId="0" fillId="3" borderId="0" xfId="0" applyFill="1" applyAlignment="1" applyProtection="1">
      <alignment wrapText="1"/>
      <protection hidden="1"/>
    </xf>
    <xf numFmtId="0" fontId="2" fillId="3" borderId="0" xfId="0" applyFont="1" applyFill="1" applyProtection="1">
      <protection hidden="1"/>
    </xf>
    <xf numFmtId="164" fontId="2" fillId="3" borderId="0" xfId="0" applyNumberFormat="1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164" fontId="4" fillId="3" borderId="6" xfId="0" applyNumberFormat="1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164" fontId="4" fillId="2" borderId="20" xfId="0" applyNumberFormat="1" applyFont="1" applyFill="1" applyBorder="1" applyAlignment="1" applyProtection="1">
      <alignment horizontal="center" vertical="center"/>
      <protection hidden="1"/>
    </xf>
    <xf numFmtId="164" fontId="4" fillId="2" borderId="21" xfId="0" applyNumberFormat="1" applyFont="1" applyFill="1" applyBorder="1" applyAlignment="1" applyProtection="1">
      <alignment horizontal="center" vertical="center"/>
      <protection hidden="1"/>
    </xf>
    <xf numFmtId="164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8" fillId="2" borderId="20" xfId="0" applyNumberFormat="1" applyFont="1" applyFill="1" applyBorder="1" applyAlignment="1" applyProtection="1">
      <alignment horizontal="center"/>
      <protection locked="0"/>
    </xf>
    <xf numFmtId="164" fontId="8" fillId="2" borderId="23" xfId="0" applyNumberFormat="1" applyFon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hidden="1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6" fillId="3" borderId="6" xfId="0" applyFont="1" applyFill="1" applyBorder="1" applyAlignment="1" applyProtection="1">
      <alignment horizontal="left" vertical="center" wrapText="1"/>
      <protection hidden="1"/>
    </xf>
    <xf numFmtId="0" fontId="6" fillId="3" borderId="7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1" fontId="10" fillId="3" borderId="0" xfId="0" applyNumberFormat="1" applyFont="1" applyFill="1" applyAlignment="1" applyProtection="1">
      <alignment horizontal="center"/>
      <protection hidden="1"/>
    </xf>
  </cellXfs>
  <cellStyles count="1">
    <cellStyle name="Standaard" xfId="0" builtinId="0"/>
  </cellStyles>
  <dxfs count="5">
    <dxf>
      <font>
        <b/>
        <i val="0"/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12</xdr:row>
      <xdr:rowOff>0</xdr:rowOff>
    </xdr:from>
    <xdr:to>
      <xdr:col>7</xdr:col>
      <xdr:colOff>99060</xdr:colOff>
      <xdr:row>14</xdr:row>
      <xdr:rowOff>0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AF838402-A177-4FFD-85AB-D7C8BDD63B67}"/>
            </a:ext>
          </a:extLst>
        </xdr:cNvPr>
        <xdr:cNvSpPr/>
      </xdr:nvSpPr>
      <xdr:spPr>
        <a:xfrm>
          <a:off x="4503420" y="1463040"/>
          <a:ext cx="914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7</xdr:col>
      <xdr:colOff>7620</xdr:colOff>
      <xdr:row>6</xdr:row>
      <xdr:rowOff>0</xdr:rowOff>
    </xdr:from>
    <xdr:to>
      <xdr:col>7</xdr:col>
      <xdr:colOff>99060</xdr:colOff>
      <xdr:row>8</xdr:row>
      <xdr:rowOff>0</xdr:rowOff>
    </xdr:to>
    <xdr:sp macro="" textlink="">
      <xdr:nvSpPr>
        <xdr:cNvPr id="3" name="Rechteraccolade 2">
          <a:extLst>
            <a:ext uri="{FF2B5EF4-FFF2-40B4-BE49-F238E27FC236}">
              <a16:creationId xmlns:a16="http://schemas.microsoft.com/office/drawing/2014/main" id="{79D1CDA9-D490-4ADC-A4EB-1E110F821F06}"/>
            </a:ext>
          </a:extLst>
        </xdr:cNvPr>
        <xdr:cNvSpPr/>
      </xdr:nvSpPr>
      <xdr:spPr>
        <a:xfrm>
          <a:off x="2987040" y="1013460"/>
          <a:ext cx="914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5</xdr:col>
      <xdr:colOff>304800</xdr:colOff>
      <xdr:row>3</xdr:row>
      <xdr:rowOff>90948</xdr:rowOff>
    </xdr:from>
    <xdr:to>
      <xdr:col>5</xdr:col>
      <xdr:colOff>304800</xdr:colOff>
      <xdr:row>4</xdr:row>
      <xdr:rowOff>175261</xdr:rowOff>
    </xdr:to>
    <xdr:cxnSp macro="">
      <xdr:nvCxnSpPr>
        <xdr:cNvPr id="36" name="Rechte verbindingslijn 35">
          <a:extLst>
            <a:ext uri="{FF2B5EF4-FFF2-40B4-BE49-F238E27FC236}">
              <a16:creationId xmlns:a16="http://schemas.microsoft.com/office/drawing/2014/main" id="{1ACDBC7B-F97C-4531-850C-B90D061F3174}"/>
            </a:ext>
          </a:extLst>
        </xdr:cNvPr>
        <xdr:cNvCxnSpPr/>
      </xdr:nvCxnSpPr>
      <xdr:spPr>
        <a:xfrm flipV="1">
          <a:off x="2630129" y="739877"/>
          <a:ext cx="0" cy="266210"/>
        </a:xfrm>
        <a:prstGeom prst="line">
          <a:avLst/>
        </a:prstGeom>
        <a:ln w="63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302342</xdr:colOff>
      <xdr:row>3</xdr:row>
      <xdr:rowOff>88490</xdr:rowOff>
    </xdr:from>
    <xdr:to>
      <xdr:col>5</xdr:col>
      <xdr:colOff>640080</xdr:colOff>
      <xdr:row>3</xdr:row>
      <xdr:rowOff>91440</xdr:rowOff>
    </xdr:to>
    <xdr:cxnSp macro="">
      <xdr:nvCxnSpPr>
        <xdr:cNvPr id="37" name="Rechte verbindingslijn 36">
          <a:extLst>
            <a:ext uri="{FF2B5EF4-FFF2-40B4-BE49-F238E27FC236}">
              <a16:creationId xmlns:a16="http://schemas.microsoft.com/office/drawing/2014/main" id="{D9C7F60D-DEB8-4E74-85F1-78F242F0E4AF}"/>
            </a:ext>
          </a:extLst>
        </xdr:cNvPr>
        <xdr:cNvCxnSpPr/>
      </xdr:nvCxnSpPr>
      <xdr:spPr>
        <a:xfrm flipH="1" flipV="1">
          <a:off x="2627671" y="737419"/>
          <a:ext cx="337738" cy="2950"/>
        </a:xfrm>
        <a:prstGeom prst="line">
          <a:avLst/>
        </a:prstGeom>
        <a:ln w="6350">
          <a:solidFill>
            <a:srgbClr val="00B050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058C-F336-4637-A719-AD065B98C31B}">
  <dimension ref="A1:P26"/>
  <sheetViews>
    <sheetView tabSelected="1" zoomScale="107" zoomScaleNormal="107" workbookViewId="0">
      <selection activeCell="B2" sqref="B2:M2"/>
    </sheetView>
  </sheetViews>
  <sheetFormatPr defaultRowHeight="14.4" x14ac:dyDescent="0.3"/>
  <cols>
    <col min="1" max="1" width="1.5546875" style="1" customWidth="1"/>
    <col min="2" max="3" width="8.88671875" style="1"/>
    <col min="4" max="4" width="12.21875" style="1" customWidth="1"/>
    <col min="5" max="5" width="0.88671875" style="1" customWidth="1"/>
    <col min="6" max="6" width="12.21875" style="2" customWidth="1"/>
    <col min="7" max="7" width="0.88671875" style="2" customWidth="1"/>
    <col min="8" max="8" width="3.5546875" style="1" customWidth="1"/>
    <col min="9" max="13" width="8.88671875" style="1"/>
    <col min="14" max="14" width="1.33203125" style="1" customWidth="1"/>
    <col min="15" max="16384" width="8.88671875" style="1"/>
  </cols>
  <sheetData>
    <row r="1" spans="1:16" ht="7.2" customHeight="1" thickBot="1" x14ac:dyDescent="0.35">
      <c r="A1" s="4"/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</row>
    <row r="2" spans="1:16" ht="21.6" thickBot="1" x14ac:dyDescent="0.45">
      <c r="A2" s="4"/>
      <c r="B2" s="44" t="s">
        <v>12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"/>
    </row>
    <row r="3" spans="1:16" x14ac:dyDescent="0.3">
      <c r="A3" s="4"/>
      <c r="B3" s="4"/>
      <c r="C3" s="4"/>
      <c r="D3" s="4"/>
      <c r="E3" s="4"/>
      <c r="F3" s="5"/>
      <c r="G3" s="5"/>
      <c r="H3" s="4"/>
      <c r="I3" s="4"/>
      <c r="J3" s="4"/>
      <c r="K3" s="4"/>
      <c r="L3" s="4"/>
      <c r="M3" s="4"/>
      <c r="N3" s="4"/>
    </row>
    <row r="4" spans="1:16" x14ac:dyDescent="0.3">
      <c r="A4" s="4"/>
      <c r="B4" s="6" t="s">
        <v>3</v>
      </c>
      <c r="C4" s="4"/>
      <c r="D4" s="4"/>
      <c r="E4" s="4"/>
      <c r="F4" s="5"/>
      <c r="G4" s="36" t="s">
        <v>13</v>
      </c>
      <c r="H4" s="4"/>
      <c r="I4" s="4"/>
      <c r="J4" s="4"/>
      <c r="K4" s="4"/>
      <c r="L4" s="4"/>
      <c r="M4" s="4"/>
      <c r="N4" s="4"/>
    </row>
    <row r="5" spans="1:16" x14ac:dyDescent="0.3">
      <c r="A5" s="4"/>
      <c r="B5" s="6"/>
      <c r="C5" s="4"/>
      <c r="D5" s="4"/>
      <c r="E5" s="4"/>
      <c r="F5" s="5"/>
      <c r="G5" s="5"/>
      <c r="H5" s="4"/>
      <c r="I5" s="4"/>
      <c r="J5" s="4"/>
      <c r="K5" s="4"/>
      <c r="L5" s="4"/>
      <c r="M5" s="4"/>
      <c r="N5" s="4"/>
    </row>
    <row r="6" spans="1:16" ht="4.2" customHeight="1" thickBot="1" x14ac:dyDescent="0.35">
      <c r="A6" s="4"/>
      <c r="B6" s="4"/>
      <c r="C6" s="4"/>
      <c r="D6" s="4"/>
      <c r="E6" s="7"/>
      <c r="F6" s="8"/>
      <c r="G6" s="9"/>
      <c r="H6" s="4"/>
      <c r="I6" s="4"/>
      <c r="J6" s="4"/>
      <c r="K6" s="4"/>
      <c r="L6" s="4"/>
      <c r="M6" s="4"/>
      <c r="N6" s="4"/>
    </row>
    <row r="7" spans="1:16" x14ac:dyDescent="0.3">
      <c r="A7" s="4"/>
      <c r="B7" s="10" t="s">
        <v>7</v>
      </c>
      <c r="C7" s="11"/>
      <c r="D7" s="11"/>
      <c r="E7" s="12"/>
      <c r="F7" s="40">
        <v>150</v>
      </c>
      <c r="G7" s="13"/>
      <c r="H7" s="4"/>
      <c r="I7" s="50" t="str">
        <f>IF(OR(F16&gt;(IF(B2=B26,400,325)),F7&gt;(IF(B2=B26,360,290))),IF(F16&gt;(IF(B2=B26,400,325)),"Opgegeven toevoerdebieten zijn niet haalbaar",CONCATENATE("Opgegeven toevoerdebieten zijn niet haalbaar (zone &gt;",(IF(B2=B26,360,290)),"m³/u)")),"Ingave OK")</f>
        <v>Ingave OK</v>
      </c>
      <c r="J7" s="50"/>
      <c r="K7" s="50"/>
      <c r="L7" s="50"/>
      <c r="M7" s="50"/>
      <c r="N7" s="4"/>
      <c r="P7" s="3"/>
    </row>
    <row r="8" spans="1:16" ht="15" thickBot="1" x14ac:dyDescent="0.35">
      <c r="A8" s="4"/>
      <c r="B8" s="14" t="s">
        <v>8</v>
      </c>
      <c r="C8" s="15"/>
      <c r="D8" s="15"/>
      <c r="E8" s="16"/>
      <c r="F8" s="41">
        <v>150</v>
      </c>
      <c r="G8" s="13"/>
      <c r="H8" s="4"/>
      <c r="I8" s="50" t="str">
        <f>IF(OR(F16&gt;(IF(B2=B26,400,325)),F8&gt;(IF(B2=B26,360,290))),IF(F16&gt;(IF(B2=B26,400,325)),"Opgegeven toevoerdebieten zijn niet haalbaar",CONCATENATE("Opgegeven toevoerdebieten zijn niet haalbaar (zone &gt;",(IF(B2=B26,360,290)),"m³/u)")),"Ingave OK")</f>
        <v>Ingave OK</v>
      </c>
      <c r="J8" s="50"/>
      <c r="K8" s="50"/>
      <c r="L8" s="50"/>
      <c r="M8" s="50"/>
      <c r="N8" s="4"/>
      <c r="O8" s="3"/>
    </row>
    <row r="9" spans="1:16" ht="15" thickBot="1" x14ac:dyDescent="0.35">
      <c r="A9" s="4"/>
      <c r="B9" s="17"/>
      <c r="C9" s="4"/>
      <c r="D9" s="4"/>
      <c r="E9" s="18"/>
      <c r="F9" s="19"/>
      <c r="G9" s="20"/>
      <c r="H9" s="4"/>
      <c r="I9" s="21"/>
      <c r="J9" s="21"/>
      <c r="K9" s="21"/>
      <c r="L9" s="21"/>
      <c r="M9" s="21"/>
      <c r="N9" s="4"/>
    </row>
    <row r="10" spans="1:16" ht="15" thickBot="1" x14ac:dyDescent="0.35">
      <c r="A10" s="4"/>
      <c r="B10" s="10" t="s">
        <v>9</v>
      </c>
      <c r="C10" s="11"/>
      <c r="D10" s="11"/>
      <c r="E10" s="12"/>
      <c r="F10" s="42">
        <v>200</v>
      </c>
      <c r="G10" s="13"/>
      <c r="H10" s="4"/>
      <c r="I10" s="22" t="str">
        <f>IF(F10&gt;(IF(B2=B26,400,325)),CONCATENATE("Opgegeven afvoerdebiet is niet haalbaar (&gt;",(IF(B2=B26,400,325))," m³/u)"),"Ingave OK")</f>
        <v>Ingave OK</v>
      </c>
      <c r="J10" s="21"/>
      <c r="K10" s="21"/>
      <c r="L10" s="21"/>
      <c r="M10" s="21"/>
      <c r="N10" s="4"/>
    </row>
    <row r="11" spans="1:16" ht="4.2" customHeight="1" x14ac:dyDescent="0.3">
      <c r="A11" s="4"/>
      <c r="B11" s="23"/>
      <c r="C11" s="24"/>
      <c r="D11" s="24"/>
      <c r="E11" s="25"/>
      <c r="F11" s="26"/>
      <c r="G11" s="27"/>
      <c r="H11" s="4"/>
      <c r="I11" s="22"/>
      <c r="J11" s="21"/>
      <c r="K11" s="21"/>
      <c r="L11" s="21"/>
      <c r="M11" s="21"/>
      <c r="N11" s="4"/>
    </row>
    <row r="12" spans="1:16" x14ac:dyDescent="0.3">
      <c r="A12" s="4"/>
      <c r="B12" s="4"/>
      <c r="C12" s="4"/>
      <c r="D12" s="4"/>
      <c r="E12" s="4"/>
      <c r="F12" s="28"/>
      <c r="G12" s="28"/>
      <c r="H12" s="4"/>
      <c r="I12" s="21"/>
      <c r="J12" s="21"/>
      <c r="K12" s="21"/>
      <c r="L12" s="21"/>
      <c r="M12" s="21"/>
      <c r="N12" s="4"/>
    </row>
    <row r="13" spans="1:16" ht="14.4" customHeight="1" x14ac:dyDescent="0.3">
      <c r="A13" s="4"/>
      <c r="B13" s="17" t="s">
        <v>5</v>
      </c>
      <c r="C13" s="4"/>
      <c r="D13" s="4"/>
      <c r="E13" s="4"/>
      <c r="F13" s="28">
        <f>F10</f>
        <v>200</v>
      </c>
      <c r="G13" s="28"/>
      <c r="H13" s="4"/>
      <c r="I13" s="47" t="s">
        <v>10</v>
      </c>
      <c r="J13" s="47"/>
      <c r="K13" s="47"/>
      <c r="L13" s="47"/>
      <c r="M13" s="47"/>
      <c r="N13" s="4"/>
    </row>
    <row r="14" spans="1:16" x14ac:dyDescent="0.3">
      <c r="A14" s="4"/>
      <c r="B14" s="17" t="s">
        <v>4</v>
      </c>
      <c r="C14" s="4"/>
      <c r="D14" s="4"/>
      <c r="E14" s="4"/>
      <c r="F14" s="28">
        <f>SUM(F7:F8)</f>
        <v>300</v>
      </c>
      <c r="G14" s="28"/>
      <c r="H14" s="29"/>
      <c r="I14" s="47"/>
      <c r="J14" s="47"/>
      <c r="K14" s="47"/>
      <c r="L14" s="47"/>
      <c r="M14" s="47"/>
      <c r="N14" s="4"/>
    </row>
    <row r="15" spans="1:16" x14ac:dyDescent="0.3">
      <c r="A15" s="4"/>
      <c r="B15" s="17"/>
      <c r="C15" s="4"/>
      <c r="D15" s="4"/>
      <c r="E15" s="4"/>
      <c r="F15" s="28"/>
      <c r="G15" s="28"/>
      <c r="H15" s="4"/>
      <c r="I15" s="4"/>
      <c r="J15" s="4"/>
      <c r="K15" s="4"/>
      <c r="L15" s="4"/>
      <c r="M15" s="4"/>
      <c r="N15" s="4"/>
    </row>
    <row r="16" spans="1:16" x14ac:dyDescent="0.3">
      <c r="A16" s="4"/>
      <c r="B16" s="30" t="s">
        <v>6</v>
      </c>
      <c r="C16" s="30"/>
      <c r="D16" s="30"/>
      <c r="E16" s="30"/>
      <c r="F16" s="31">
        <f>F14*0.7</f>
        <v>210</v>
      </c>
      <c r="G16" s="51">
        <f>IF(B2=B25,IF(F16&gt;325,1,0),IF(F16&gt;400,1,0))</f>
        <v>0</v>
      </c>
      <c r="H16" s="4"/>
      <c r="I16" s="36" t="str">
        <f>IF(AND(B2=B26,F13&lt;=325,F16&lt;=325,F7&lt;=290,F8&lt;=290),"Binnen deze ingave kan ook een DucoBox Energy 460 worden toegepast!","")</f>
        <v/>
      </c>
      <c r="J16" s="4"/>
      <c r="K16" s="4"/>
      <c r="L16" s="4"/>
      <c r="M16" s="4"/>
      <c r="N16" s="4"/>
    </row>
    <row r="17" spans="1:14" x14ac:dyDescent="0.3">
      <c r="A17" s="4"/>
      <c r="B17" s="4"/>
      <c r="C17" s="4"/>
      <c r="D17" s="4"/>
      <c r="E17" s="4"/>
      <c r="F17" s="28"/>
      <c r="G17" s="28"/>
      <c r="H17" s="4"/>
      <c r="I17" s="4"/>
      <c r="J17" s="4"/>
      <c r="K17" s="4"/>
      <c r="L17" s="4"/>
      <c r="M17" s="4"/>
      <c r="N17" s="4"/>
    </row>
    <row r="18" spans="1:14" x14ac:dyDescent="0.3">
      <c r="A18" s="4"/>
      <c r="B18" s="32" t="s">
        <v>11</v>
      </c>
      <c r="C18" s="4"/>
      <c r="D18" s="4"/>
      <c r="E18" s="4"/>
      <c r="F18" s="28"/>
      <c r="G18" s="28"/>
      <c r="H18" s="4"/>
      <c r="I18" s="4"/>
      <c r="J18" s="4"/>
      <c r="K18" s="4"/>
      <c r="L18" s="4"/>
      <c r="M18" s="4"/>
      <c r="N18" s="4"/>
    </row>
    <row r="19" spans="1:14" ht="15" thickBot="1" x14ac:dyDescent="0.35">
      <c r="A19" s="4"/>
      <c r="B19" s="4"/>
      <c r="C19" s="4"/>
      <c r="D19" s="4"/>
      <c r="E19" s="4"/>
      <c r="F19" s="28"/>
      <c r="G19" s="28"/>
      <c r="H19" s="4"/>
      <c r="I19" s="4"/>
      <c r="J19" s="4"/>
      <c r="K19" s="4"/>
      <c r="L19" s="4"/>
      <c r="M19" s="4"/>
      <c r="N19" s="4"/>
    </row>
    <row r="20" spans="1:14" ht="28.8" customHeight="1" x14ac:dyDescent="0.3">
      <c r="A20" s="4"/>
      <c r="B20" s="33" t="s">
        <v>0</v>
      </c>
      <c r="C20" s="34"/>
      <c r="D20" s="34"/>
      <c r="E20" s="34"/>
      <c r="F20" s="37">
        <f>IF(F14&gt;F13,F7,F7+((F13-F14)/2))</f>
        <v>150</v>
      </c>
      <c r="G20" s="35"/>
      <c r="H20" s="11"/>
      <c r="I20" s="48" t="str">
        <f>IF(F20=F7,"",CONCATENATE("Het toevoerdebiet van zone 1 moet met ",F20-F7,"m³/u worden gecorrigeerd om aan balansventilatie te voldoen."))</f>
        <v/>
      </c>
      <c r="J20" s="48"/>
      <c r="K20" s="48"/>
      <c r="L20" s="48"/>
      <c r="M20" s="49"/>
      <c r="N20" s="4"/>
    </row>
    <row r="21" spans="1:14" ht="29.4" customHeight="1" x14ac:dyDescent="0.3">
      <c r="A21" s="4"/>
      <c r="B21" s="33" t="s">
        <v>1</v>
      </c>
      <c r="C21" s="34"/>
      <c r="D21" s="34"/>
      <c r="E21" s="34"/>
      <c r="F21" s="38">
        <f>IF(F14&gt;F13,F8,F8+((F13-F14)/2))</f>
        <v>150</v>
      </c>
      <c r="G21" s="35"/>
      <c r="H21" s="11"/>
      <c r="I21" s="48" t="str">
        <f>IF(F21=F8,"",CONCATENATE("Het toevoerdebiet van zone 2 moet met ",F21-F8,"m³/u worden gecorrigeerd om aan balansventilatie te voldoen."))</f>
        <v/>
      </c>
      <c r="J21" s="48"/>
      <c r="K21" s="48"/>
      <c r="L21" s="48"/>
      <c r="M21" s="49"/>
      <c r="N21" s="4"/>
    </row>
    <row r="22" spans="1:14" ht="28.8" customHeight="1" thickBot="1" x14ac:dyDescent="0.35">
      <c r="A22" s="4"/>
      <c r="B22" s="33" t="s">
        <v>2</v>
      </c>
      <c r="C22" s="34"/>
      <c r="D22" s="34"/>
      <c r="E22" s="34"/>
      <c r="F22" s="39">
        <f>IF(F13&gt;F16,IF(F13&gt;MAX(F7:F8),F13,MAX(F7:F8)),IF(AND(F16&gt;F7,F16&gt;F8),F16,IF(MAX(F7:F8)&gt;F16,MAX(F7:F8),0)))</f>
        <v>210</v>
      </c>
      <c r="G22" s="35"/>
      <c r="H22" s="11"/>
      <c r="I22" s="48" t="str">
        <f>IF(F22=F10,"",CONCATENATE("Het afvoerdebiet moet met ",F22-F10,"m³/u worden gecorrigeerd om aan balansventilatie te voldoen."))</f>
        <v>Het afvoerdebiet moet met 10m³/u worden gecorrigeerd om aan balansventilatie te voldoen.</v>
      </c>
      <c r="J22" s="48"/>
      <c r="K22" s="48"/>
      <c r="L22" s="48"/>
      <c r="M22" s="49"/>
      <c r="N22" s="4"/>
    </row>
    <row r="23" spans="1:14" ht="6.6" customHeight="1" x14ac:dyDescent="0.3">
      <c r="A23" s="4"/>
      <c r="B23" s="4"/>
      <c r="C23" s="4"/>
      <c r="D23" s="4"/>
      <c r="E23" s="4"/>
      <c r="F23" s="5"/>
      <c r="G23" s="5"/>
      <c r="H23" s="4"/>
      <c r="I23" s="4"/>
      <c r="J23" s="4"/>
      <c r="K23" s="4"/>
      <c r="L23" s="4"/>
      <c r="M23" s="4"/>
      <c r="N23" s="4"/>
    </row>
    <row r="25" spans="1:14" x14ac:dyDescent="0.3">
      <c r="B25" s="43" t="s">
        <v>12</v>
      </c>
    </row>
    <row r="26" spans="1:14" x14ac:dyDescent="0.3">
      <c r="B26" s="43" t="s">
        <v>14</v>
      </c>
    </row>
  </sheetData>
  <sheetProtection algorithmName="SHA-512" hashValue="S9VkgkXf8fiYpk3M68/GKQQMEku7Fl1jIEmI4Xy7iSgfB+9aGbyM2OiKHcztiKdgFoSP4+I01RtGXkETMiBlaA==" saltValue="biSO7iGzHZTu/Vkak5U5vg==" spinCount="100000" sheet="1" objects="1" scenarios="1"/>
  <mergeCells count="7">
    <mergeCell ref="B2:M2"/>
    <mergeCell ref="I13:M14"/>
    <mergeCell ref="I20:M20"/>
    <mergeCell ref="I21:M21"/>
    <mergeCell ref="I22:M22"/>
    <mergeCell ref="I7:M7"/>
    <mergeCell ref="I8:M8"/>
  </mergeCells>
  <conditionalFormatting sqref="F10">
    <cfRule type="expression" dxfId="4" priority="5">
      <formula>$I$10="Ingave OK"</formula>
    </cfRule>
  </conditionalFormatting>
  <conditionalFormatting sqref="F7">
    <cfRule type="expression" dxfId="3" priority="4">
      <formula>$I$7="Ingave OK"</formula>
    </cfRule>
  </conditionalFormatting>
  <conditionalFormatting sqref="F8">
    <cfRule type="expression" dxfId="2" priority="3">
      <formula>$I$8="Ingave OK"</formula>
    </cfRule>
  </conditionalFormatting>
  <conditionalFormatting sqref="I16">
    <cfRule type="expression" dxfId="1" priority="2">
      <formula>$I$16=""</formula>
    </cfRule>
  </conditionalFormatting>
  <conditionalFormatting sqref="F16">
    <cfRule type="expression" dxfId="0" priority="1">
      <formula>$G$16=1</formula>
    </cfRule>
  </conditionalFormatting>
  <dataValidations count="1">
    <dataValidation type="list" allowBlank="1" showInputMessage="1" showErrorMessage="1" sqref="B2:M2" xr:uid="{E0F6F51E-17C5-4195-8CFC-EBF19A681453}">
      <formula1>$B$25:$B$26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DucoBox Energy 70% regel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Sallaerts</dc:creator>
  <cp:lastModifiedBy>Davy Sallaerts</cp:lastModifiedBy>
  <dcterms:created xsi:type="dcterms:W3CDTF">2018-01-25T10:43:51Z</dcterms:created>
  <dcterms:modified xsi:type="dcterms:W3CDTF">2019-01-30T12:25:47Z</dcterms:modified>
</cp:coreProperties>
</file>